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<sst xmlns="http://schemas.openxmlformats.org/spreadsheetml/2006/main" count="1870" uniqueCount="665">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</sst>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44196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44252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44252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189</v>
      </c>
      <c r="D13" s="118">
        <v>197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</v>
      </c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</v>
      </c>
      <c r="D18" s="118">
        <v>4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>
        <v>1</v>
      </c>
      <c r="D19" s="118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219</v>
      </c>
      <c r="D20" s="336">
        <f>SUM(D12:D19)</f>
        <v>224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37</v>
      </c>
      <c r="H21" s="118">
        <v>37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530</v>
      </c>
      <c r="H26" s="336">
        <f>H20+H21+H22</f>
        <v>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106</v>
      </c>
      <c r="H28" s="334">
        <f>SUM(H29:H31)</f>
        <v>113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167</v>
      </c>
      <c r="H29" s="118">
        <v>174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-61</v>
      </c>
      <c r="H30" s="118">
        <v>-61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>
        <v>263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/>
      <c r="H33" s="118">
        <v>-7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369</v>
      </c>
      <c r="H34" s="336">
        <f>H28+H32+H33</f>
        <v>106</v>
      </c>
    </row>
    <row r="35" spans="1:8" ht="15.75">
      <c r="A35" s="66" t="s">
        <v>106</v>
      </c>
      <c r="B35" s="70" t="s">
        <v>107</v>
      </c>
      <c r="C35" s="333">
        <f>SUM(C36:C39)</f>
        <v>245</v>
      </c>
      <c r="D35" s="334">
        <f>SUM(D36:D39)</f>
        <v>245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1114</v>
      </c>
      <c r="H37" s="338">
        <f>H26+H18+H34</f>
        <v>851</v>
      </c>
    </row>
    <row r="38" spans="1:13" ht="15.75">
      <c r="A38" s="66" t="s">
        <v>113</v>
      </c>
      <c r="B38" s="68" t="s">
        <v>114</v>
      </c>
      <c r="C38" s="119">
        <v>245</v>
      </c>
      <c r="D38" s="118">
        <v>245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210</v>
      </c>
      <c r="H40" s="321">
        <v>241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245</v>
      </c>
      <c r="D46" s="336">
        <f>D35+D40+D45</f>
        <v>245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3</v>
      </c>
      <c r="D51" s="118">
        <v>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</v>
      </c>
      <c r="D52" s="336">
        <f>SUM(D48:D51)</f>
        <v>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456</v>
      </c>
      <c r="D56" s="340">
        <f>D20+D21+D22+D28+D33+D46+D52+D54+D55</f>
        <v>463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</v>
      </c>
      <c r="D59" s="118">
        <v>10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24</v>
      </c>
      <c r="D61" s="118">
        <v>25</v>
      </c>
      <c r="E61" s="122" t="s">
        <v>188</v>
      </c>
      <c r="F61" s="69" t="s">
        <v>189</v>
      </c>
      <c r="G61" s="333">
        <f>SUM(G62:G68)</f>
        <v>20</v>
      </c>
      <c r="H61" s="334">
        <f>SUM(H62:H68)</f>
        <v>362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</v>
      </c>
      <c r="H62" s="118">
        <v>347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</v>
      </c>
      <c r="H64" s="118">
        <v>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34</v>
      </c>
      <c r="D65" s="336">
        <f>SUM(D59:D64)</f>
        <v>35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</v>
      </c>
      <c r="H66" s="118">
        <v>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2</v>
      </c>
    </row>
    <row r="68" spans="1:8" ht="15.75">
      <c r="A68" s="66" t="s">
        <v>206</v>
      </c>
      <c r="B68" s="68" t="s">
        <v>207</v>
      </c>
      <c r="C68" s="119">
        <v>12</v>
      </c>
      <c r="D68" s="118">
        <v>12</v>
      </c>
      <c r="E68" s="66" t="s">
        <v>212</v>
      </c>
      <c r="F68" s="69" t="s">
        <v>213</v>
      </c>
      <c r="G68" s="119"/>
      <c r="H68" s="118">
        <v>1</v>
      </c>
    </row>
    <row r="69" spans="1:8" ht="15.75">
      <c r="A69" s="66" t="s">
        <v>210</v>
      </c>
      <c r="B69" s="68" t="s">
        <v>211</v>
      </c>
      <c r="C69" s="119">
        <v>12</v>
      </c>
      <c r="D69" s="118">
        <v>19</v>
      </c>
      <c r="E69" s="123" t="s">
        <v>79</v>
      </c>
      <c r="F69" s="69" t="s">
        <v>216</v>
      </c>
      <c r="G69" s="119">
        <v>3</v>
      </c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23</v>
      </c>
      <c r="H71" s="336">
        <f>H59+H60+H61+H69+H70</f>
        <v>362</v>
      </c>
    </row>
    <row r="72" spans="1:8" ht="15.75">
      <c r="A72" s="66" t="s">
        <v>221</v>
      </c>
      <c r="B72" s="68" t="s">
        <v>222</v>
      </c>
      <c r="C72" s="119">
        <v>61</v>
      </c>
      <c r="D72" s="118">
        <v>65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</v>
      </c>
      <c r="D75" s="118">
        <v>26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112</v>
      </c>
      <c r="D76" s="336">
        <f>SUM(D68:D75)</f>
        <v>122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23</v>
      </c>
      <c r="H79" s="338">
        <f>H71+H73+H75+H77</f>
        <v>362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188</v>
      </c>
      <c r="D89" s="118">
        <v>116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556</v>
      </c>
      <c r="D91" s="118">
        <v>717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744</v>
      </c>
      <c r="D92" s="336">
        <f>SUM(D88:D91)</f>
        <v>833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891</v>
      </c>
      <c r="D94" s="340">
        <f>D65+D76+D85+D92+D93</f>
        <v>991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1347</v>
      </c>
      <c r="D95" s="342">
        <f>D94+D56</f>
        <v>1454</v>
      </c>
      <c r="E95" s="150" t="s">
        <v>607</v>
      </c>
      <c r="F95" s="257" t="s">
        <v>268</v>
      </c>
      <c r="G95" s="341">
        <f>G37+G40+G56+G79</f>
        <v>1347</v>
      </c>
      <c r="H95" s="342">
        <f>H37+H40+H56+H79</f>
        <v>1454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44252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101</v>
      </c>
      <c r="D13" s="238">
        <v>88</v>
      </c>
      <c r="E13" s="116" t="s">
        <v>281</v>
      </c>
      <c r="F13" s="161" t="s">
        <v>282</v>
      </c>
      <c r="G13" s="237"/>
      <c r="H13" s="238">
        <v>1</v>
      </c>
    </row>
    <row r="14" spans="1:8" ht="15.75">
      <c r="A14" s="116" t="s">
        <v>283</v>
      </c>
      <c r="B14" s="112" t="s">
        <v>284</v>
      </c>
      <c r="C14" s="237">
        <v>16</v>
      </c>
      <c r="D14" s="238">
        <v>16</v>
      </c>
      <c r="E14" s="166" t="s">
        <v>285</v>
      </c>
      <c r="F14" s="161" t="s">
        <v>286</v>
      </c>
      <c r="G14" s="237">
        <v>102</v>
      </c>
      <c r="H14" s="238">
        <v>118</v>
      </c>
    </row>
    <row r="15" spans="1:8" ht="15.75">
      <c r="A15" s="116" t="s">
        <v>287</v>
      </c>
      <c r="B15" s="112" t="s">
        <v>288</v>
      </c>
      <c r="C15" s="237">
        <v>67</v>
      </c>
      <c r="D15" s="238">
        <v>75</v>
      </c>
      <c r="E15" s="166" t="s">
        <v>79</v>
      </c>
      <c r="F15" s="161" t="s">
        <v>289</v>
      </c>
      <c r="G15" s="237"/>
      <c r="H15" s="238">
        <v>39</v>
      </c>
    </row>
    <row r="16" spans="1:8" ht="15.75">
      <c r="A16" s="116" t="s">
        <v>290</v>
      </c>
      <c r="B16" s="112" t="s">
        <v>291</v>
      </c>
      <c r="C16" s="237">
        <v>15</v>
      </c>
      <c r="D16" s="238">
        <v>16</v>
      </c>
      <c r="E16" s="157" t="s">
        <v>52</v>
      </c>
      <c r="F16" s="185" t="s">
        <v>292</v>
      </c>
      <c r="G16" s="366">
        <f>SUM(G12:G15)</f>
        <v>102</v>
      </c>
      <c r="H16" s="367">
        <f>SUM(H12:H15)</f>
        <v>158</v>
      </c>
    </row>
    <row r="17" spans="1:8" ht="31.5">
      <c r="A17" s="116" t="s">
        <v>293</v>
      </c>
      <c r="B17" s="112" t="s">
        <v>294</v>
      </c>
      <c r="C17" s="237"/>
      <c r="D17" s="238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</v>
      </c>
      <c r="D19" s="238">
        <v>16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201</v>
      </c>
      <c r="D22" s="367">
        <f>SUM(D12:D18)+D19</f>
        <v>212</v>
      </c>
      <c r="E22" s="116" t="s">
        <v>309</v>
      </c>
      <c r="F22" s="158" t="s">
        <v>310</v>
      </c>
      <c r="G22" s="237"/>
      <c r="H22" s="238">
        <v>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>
        <v>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336</v>
      </c>
      <c r="H26" s="238">
        <v>36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336</v>
      </c>
      <c r="H27" s="367">
        <f>SUM(H22:H26)</f>
        <v>46</v>
      </c>
    </row>
    <row r="28" spans="1:8" ht="15.75">
      <c r="A28" s="116" t="s">
        <v>79</v>
      </c>
      <c r="B28" s="158" t="s">
        <v>327</v>
      </c>
      <c r="C28" s="237">
        <v>4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205</v>
      </c>
      <c r="D31" s="373">
        <f>D29+D22</f>
        <v>214</v>
      </c>
      <c r="E31" s="172" t="s">
        <v>521</v>
      </c>
      <c r="F31" s="187" t="s">
        <v>331</v>
      </c>
      <c r="G31" s="174">
        <f>G16+G18+G27</f>
        <v>438</v>
      </c>
      <c r="H31" s="175">
        <f>H16+H18+H27</f>
        <v>204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233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>
        <v>3</v>
      </c>
      <c r="D35" s="238"/>
      <c r="E35" s="155" t="s">
        <v>342</v>
      </c>
      <c r="F35" s="158" t="s">
        <v>343</v>
      </c>
      <c r="G35" s="237">
        <v>2</v>
      </c>
      <c r="H35" s="238">
        <v>4</v>
      </c>
    </row>
    <row r="36" spans="1:8" ht="16.5" thickBot="1">
      <c r="A36" s="179" t="s">
        <v>344</v>
      </c>
      <c r="B36" s="177" t="s">
        <v>345</v>
      </c>
      <c r="C36" s="374">
        <f>C31-C34+C35</f>
        <v>208</v>
      </c>
      <c r="D36" s="375">
        <f>D31-D34+D35</f>
        <v>214</v>
      </c>
      <c r="E36" s="183" t="s">
        <v>346</v>
      </c>
      <c r="F36" s="177" t="s">
        <v>347</v>
      </c>
      <c r="G36" s="188">
        <f>G35-G34+G31</f>
        <v>440</v>
      </c>
      <c r="H36" s="189">
        <f>H35-H34+H31</f>
        <v>208</v>
      </c>
    </row>
    <row r="37" spans="1:8" ht="15.75">
      <c r="A37" s="182" t="s">
        <v>348</v>
      </c>
      <c r="B37" s="152" t="s">
        <v>349</v>
      </c>
      <c r="C37" s="372">
        <f>IF((G36-C36)&gt;0,G36-C36,0)</f>
        <v>232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232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6</v>
      </c>
    </row>
    <row r="43" spans="1:8" ht="15.75">
      <c r="A43" s="154" t="s">
        <v>364</v>
      </c>
      <c r="B43" s="108" t="s">
        <v>365</v>
      </c>
      <c r="C43" s="237"/>
      <c r="D43" s="238">
        <v>1</v>
      </c>
      <c r="E43" s="154" t="s">
        <v>364</v>
      </c>
      <c r="F43" s="117" t="s">
        <v>366</v>
      </c>
      <c r="G43" s="323">
        <v>31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263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7</v>
      </c>
    </row>
    <row r="45" spans="1:8" ht="16.5" thickBot="1">
      <c r="A45" s="191" t="s">
        <v>371</v>
      </c>
      <c r="B45" s="192" t="s">
        <v>372</v>
      </c>
      <c r="C45" s="368">
        <f>C36+C38+C42</f>
        <v>440</v>
      </c>
      <c r="D45" s="369">
        <f>D36+D38+D42</f>
        <v>214</v>
      </c>
      <c r="E45" s="191" t="s">
        <v>373</v>
      </c>
      <c r="F45" s="193" t="s">
        <v>374</v>
      </c>
      <c r="G45" s="368">
        <f>G42+G36</f>
        <v>440</v>
      </c>
      <c r="H45" s="369">
        <f>H42+H36</f>
        <v>214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44252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115</v>
      </c>
      <c r="D11" s="118">
        <v>122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-97</v>
      </c>
      <c r="D12" s="118">
        <v>-86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-83</v>
      </c>
      <c r="D14" s="118">
        <v>-98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-12</v>
      </c>
      <c r="D20" s="118">
        <v>-27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-77</v>
      </c>
      <c r="D21" s="397">
        <f>SUM(D11:D20)</f>
        <v>-88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-10</v>
      </c>
      <c r="D23" s="118">
        <v>-12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>
        <v>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</v>
      </c>
      <c r="D33" s="397">
        <f>SUM(D23:D32)</f>
        <v>-10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</v>
      </c>
      <c r="D40" s="118">
        <v>-2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</v>
      </c>
      <c r="D41" s="118">
        <v>-7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39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</v>
      </c>
      <c r="D43" s="399">
        <f>SUM(D35:D42)</f>
        <v>30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-89</v>
      </c>
      <c r="D44" s="228">
        <f>D43+D33+D21</f>
        <v>-68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833</v>
      </c>
      <c r="D45" s="230">
        <v>901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744</v>
      </c>
      <c r="D46" s="232">
        <f>D45+D44</f>
        <v>833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744</v>
      </c>
      <c r="D47" s="219">
        <v>833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44252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37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174</v>
      </c>
      <c r="J13" s="322">
        <f>'1-Баланс'!H30+'1-Баланс'!H33</f>
        <v>-68</v>
      </c>
      <c r="K13" s="323"/>
      <c r="L13" s="322">
        <f>SUM(C13:K13)</f>
        <v>851</v>
      </c>
      <c r="M13" s="324">
        <f>'1-Баланс'!H40</f>
        <v>241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37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174</v>
      </c>
      <c r="J17" s="391">
        <f t="shared" si="2"/>
        <v>-68</v>
      </c>
      <c r="K17" s="391">
        <f t="shared" si="2"/>
        <v>0</v>
      </c>
      <c r="L17" s="322">
        <f t="shared" si="1"/>
        <v>851</v>
      </c>
      <c r="M17" s="392">
        <f t="shared" si="2"/>
        <v>241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263</v>
      </c>
      <c r="J18" s="322">
        <f>+'1-Баланс'!G33</f>
        <v>0</v>
      </c>
      <c r="K18" s="323"/>
      <c r="L18" s="322">
        <f t="shared" si="1"/>
        <v>263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-31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37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437</v>
      </c>
      <c r="J31" s="391">
        <f t="shared" si="6"/>
        <v>-68</v>
      </c>
      <c r="K31" s="391">
        <f t="shared" si="6"/>
        <v>0</v>
      </c>
      <c r="L31" s="322">
        <f t="shared" si="1"/>
        <v>1114</v>
      </c>
      <c r="M31" s="392">
        <f t="shared" si="6"/>
        <v>210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37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437</v>
      </c>
      <c r="J34" s="325">
        <f t="shared" si="7"/>
        <v>-68</v>
      </c>
      <c r="K34" s="325">
        <f t="shared" si="7"/>
        <v>0</v>
      </c>
      <c r="L34" s="389">
        <f t="shared" si="1"/>
        <v>1114</v>
      </c>
      <c r="M34" s="326">
        <f>M31+M32+M33</f>
        <v>210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44252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1347</v>
      </c>
      <c r="D6" s="413">
        <f aca="true" t="shared" si="0" ref="D6:D15">C6-E6</f>
        <v>0</v>
      </c>
      <c r="E6" s="412">
        <f>'1-Баланс'!G95</f>
        <v>1347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1114</v>
      </c>
      <c r="D7" s="413">
        <f t="shared" si="0"/>
        <v>899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263</v>
      </c>
      <c r="D8" s="413">
        <f t="shared" si="0"/>
        <v>0</v>
      </c>
      <c r="E8" s="412">
        <f>ABS('2-Отчет за доходите'!C44)-ABS('2-Отчет за доходите'!G44)</f>
        <v>263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833</v>
      </c>
      <c r="D9" s="413">
        <f t="shared" si="0"/>
        <v>0</v>
      </c>
      <c r="E9" s="412">
        <f>'3-Отчет за паричния поток'!C45</f>
        <v>833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744</v>
      </c>
      <c r="D10" s="413">
        <f t="shared" si="0"/>
        <v>0</v>
      </c>
      <c r="E10" s="412">
        <f>'3-Отчет за паричния поток'!C46</f>
        <v>744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1114</v>
      </c>
      <c r="D11" s="413">
        <f t="shared" si="0"/>
        <v>0</v>
      </c>
      <c r="E11" s="412">
        <f>'4-Отчет за собствения капитал'!L34</f>
        <v>1114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245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2.5784313725490198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0.23608617594254938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11.434782608695652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0.19524870081662954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2.1153846153846154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38.73913043478261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37.21739130434783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32.34782608695652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32.34782608695652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0.4031620553359684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0.0757238307349666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0.02064631956912029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0.017074981440237565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232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0.20825852782764812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0.5662100456621004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0.09274193548387097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189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219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245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245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245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456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24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34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61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112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188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556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744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891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1347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530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106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167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-61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263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369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1114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210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20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23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23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1347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101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15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201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205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233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3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208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232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232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263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440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102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102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336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336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438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440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31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440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115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-97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-83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-12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-77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-89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833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744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744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37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37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37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37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174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174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263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437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437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-68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-68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-68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-68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851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851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263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1114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1114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241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241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-31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210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210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Rady</cp:lastModifiedBy>
  <cp:lastPrinted>2021-02-25T12:00:52Z</cp:lastPrinted>
  <dcterms:created xsi:type="dcterms:W3CDTF">2006-09-16T00:00:00Z</dcterms:created>
  <dcterms:modified xsi:type="dcterms:W3CDTF">2021-02-26T11:46:34Z</dcterms:modified>
  <cp:category/>
  <cp:version/>
  <cp:contentType/>
  <cp:contentStatus/>
</cp:coreProperties>
</file>